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loba\Downloads\"/>
    </mc:Choice>
  </mc:AlternateContent>
  <xr:revisionPtr revIDLastSave="0" documentId="13_ncr:1_{4EAB0E0D-C82E-47A7-8D94-E7899BEB00DC}" xr6:coauthVersionLast="47" xr6:coauthVersionMax="47" xr10:uidLastSave="{00000000-0000-0000-0000-000000000000}"/>
  <bookViews>
    <workbookView xWindow="28960" yWindow="2150" windowWidth="315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G8" i="1" s="1"/>
  <c r="H8" i="1" s="1"/>
  <c r="C5" i="1"/>
  <c r="G5" i="1" s="1"/>
  <c r="H5" i="1" s="1"/>
  <c r="G6" i="1"/>
  <c r="H6" i="1" s="1"/>
  <c r="G7" i="1"/>
  <c r="H7" i="1" s="1"/>
  <c r="F6" i="1"/>
  <c r="I6" i="1" s="1"/>
  <c r="F7" i="1"/>
  <c r="I7" i="1" s="1"/>
  <c r="F5" i="1"/>
  <c r="I5" i="1" s="1"/>
  <c r="F8" i="1" l="1"/>
  <c r="I8" i="1" s="1"/>
  <c r="J7" i="1"/>
  <c r="J6" i="1"/>
  <c r="L5" i="1"/>
  <c r="K5" i="1"/>
  <c r="J5" i="1"/>
  <c r="J8" i="1"/>
  <c r="K8" i="1"/>
  <c r="L8" i="1"/>
  <c r="L7" i="1"/>
  <c r="K7" i="1"/>
  <c r="L6" i="1"/>
  <c r="K6" i="1"/>
</calcChain>
</file>

<file path=xl/sharedStrings.xml><?xml version="1.0" encoding="utf-8"?>
<sst xmlns="http://schemas.openxmlformats.org/spreadsheetml/2006/main" count="16" uniqueCount="16">
  <si>
    <t>Valuation Multiple</t>
  </si>
  <si>
    <t>Total Value</t>
  </si>
  <si>
    <t>Sr Pref</t>
  </si>
  <si>
    <t>Jr Pref</t>
  </si>
  <si>
    <t>Gov Warrants (80% Rem)</t>
  </si>
  <si>
    <t>Legacy Common (20% Rem)</t>
  </si>
  <si>
    <t>$/Share (1.9B)</t>
  </si>
  <si>
    <t>9x</t>
  </si>
  <si>
    <t>10x</t>
  </si>
  <si>
    <t>11x</t>
  </si>
  <si>
    <t>12x</t>
  </si>
  <si>
    <t>Govt Take</t>
  </si>
  <si>
    <t>Jps shares</t>
  </si>
  <si>
    <t>Jps shares per $25</t>
  </si>
  <si>
    <t>Capital Shortfall ($B)</t>
  </si>
  <si>
    <t>Govt shares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</si>
</sst>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44" fontId="0" fillId="0" borderId="0" xfId="2" applyFont="1"/>
    <xf numFmtId="0" fontId="1" fillId="0" borderId="2" xfId="0" applyFont="1" applyBorder="1" applyAlignment="1">
      <alignment horizontal="center" vertical="top"/>
    </xf>
    <xf numFmtId="164" fontId="2" fillId="0" borderId="0" xfId="2" applyNumberFormat="1" applyFont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4" fontId="0" fillId="0" borderId="0" xfId="2" applyNumberFormat="1" applyFont="1"/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1">
    <dxf>
      <numFmt numFmtId="164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Recapitalization Value is Split at Different Valuation Multiples ($28.8B Earnings)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Sr Pref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9x</c:v>
                </c:pt>
                <c:pt idx="1">
                  <c:v>10x</c:v>
                </c:pt>
                <c:pt idx="2">
                  <c:v>11x</c:v>
                </c:pt>
                <c:pt idx="3">
                  <c:v>12x</c:v>
                </c:pt>
              </c:strCache>
            </c:strRef>
          </c:cat>
          <c:val>
            <c:numRef>
              <c:f>Sheet1!$D$5:$D$8</c:f>
              <c:numCache>
                <c:formatCode>_("$"* #,##0_);_("$"* \(#,##0\);_("$"* "-"??_);_(@_)</c:formatCode>
                <c:ptCount val="4"/>
                <c:pt idx="0">
                  <c:v>179</c:v>
                </c:pt>
                <c:pt idx="1">
                  <c:v>179</c:v>
                </c:pt>
                <c:pt idx="2">
                  <c:v>179</c:v>
                </c:pt>
                <c:pt idx="3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C-4039-A8C0-805591A70C58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Jr Pref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9x</c:v>
                </c:pt>
                <c:pt idx="1">
                  <c:v>10x</c:v>
                </c:pt>
                <c:pt idx="2">
                  <c:v>11x</c:v>
                </c:pt>
                <c:pt idx="3">
                  <c:v>12x</c:v>
                </c:pt>
              </c:strCache>
            </c:strRef>
          </c:cat>
          <c:val>
            <c:numRef>
              <c:f>Sheet1!$E$5:$E$8</c:f>
              <c:numCache>
                <c:formatCode>_("$"* #,##0_);_("$"* \(#,##0\);_("$"* "-"??_);_(@_)</c:formatCode>
                <c:ptCount val="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C-4039-A8C0-805591A70C58}"/>
            </c:ext>
          </c:extLst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Gov Warrants (80% Rem)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9x</c:v>
                </c:pt>
                <c:pt idx="1">
                  <c:v>10x</c:v>
                </c:pt>
                <c:pt idx="2">
                  <c:v>11x</c:v>
                </c:pt>
                <c:pt idx="3">
                  <c:v>12x</c:v>
                </c:pt>
              </c:strCache>
            </c:strRef>
          </c:cat>
          <c:val>
            <c:numRef>
              <c:f>Sheet1!$F$5:$F$8</c:f>
              <c:numCache>
                <c:formatCode>_("$"* #,##0_);_("$"* \(#,##0\);_("$"* "-"??_);_(@_)</c:formatCode>
                <c:ptCount val="4"/>
                <c:pt idx="0">
                  <c:v>26.976000000000024</c:v>
                </c:pt>
                <c:pt idx="1">
                  <c:v>49.753600000000006</c:v>
                </c:pt>
                <c:pt idx="2">
                  <c:v>72.531199999999998</c:v>
                </c:pt>
                <c:pt idx="3">
                  <c:v>95.308800000000019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C-4039-A8C0-805591A70C58}"/>
            </c:ext>
          </c:extLst>
        </c:ser>
        <c:ser>
          <c:idx val="3"/>
          <c:order val="3"/>
          <c:tx>
            <c:strRef>
              <c:f>Sheet1!$G$4</c:f>
              <c:strCache>
                <c:ptCount val="1"/>
                <c:pt idx="0">
                  <c:v>Legacy Common (20% Rem)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9x</c:v>
                </c:pt>
                <c:pt idx="1">
                  <c:v>10x</c:v>
                </c:pt>
                <c:pt idx="2">
                  <c:v>11x</c:v>
                </c:pt>
                <c:pt idx="3">
                  <c:v>12x</c:v>
                </c:pt>
              </c:strCache>
            </c:strRef>
          </c:cat>
          <c:val>
            <c:numRef>
              <c:f>Sheet1!$G$5:$G$8</c:f>
              <c:numCache>
                <c:formatCode>_("$"* #,##0_);_("$"* \(#,##0\);_("$"* "-"??_);_(@_)</c:formatCode>
                <c:ptCount val="4"/>
                <c:pt idx="0">
                  <c:v>6.744000000000006</c:v>
                </c:pt>
                <c:pt idx="1">
                  <c:v>12.438400000000001</c:v>
                </c:pt>
                <c:pt idx="2">
                  <c:v>18.1328</c:v>
                </c:pt>
                <c:pt idx="3">
                  <c:v>23.827200000000005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3C-4039-A8C0-805591A7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Earnings Valuation 9-12x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USD</a:t>
                </a:r>
                <a:r>
                  <a:rPr lang="en-US" baseline="0"/>
                  <a:t> ($B) Combined Restructuring Valuation Less Shortfall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107950</xdr:colOff>
      <xdr:row>8</xdr:row>
      <xdr:rowOff>152400</xdr:rowOff>
    </xdr:from>
    <xdr:ext cx="13493750" cy="5175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FC2D78-30D6-4426-8FCA-13D753EE9BA0}" name="Table1" displayName="Table1" ref="B4:L8" totalsRowShown="0" headerRowDxfId="10">
  <autoFilter ref="B4:L8" xr:uid="{D2FC2D78-30D6-4426-8FCA-13D753EE9BA0}"/>
  <tableColumns count="11">
    <tableColumn id="1" xr3:uid="{1179B44F-6B9C-4135-915D-CFB52C561D7A}" name="Valuation Multiple"/>
    <tableColumn id="2" xr3:uid="{4791A3A1-7B0E-4EA1-96E8-C57A31B2F6B2}" name="Total Value" dataDxfId="0" dataCellStyle="Currency">
      <calculatedColumnFormula>28.472*(ROW()+5)</calculatedColumnFormula>
    </tableColumn>
    <tableColumn id="3" xr3:uid="{1CB4F79D-62F5-4768-ACCF-C2FCA040E4B5}" name="Sr Pref" dataDxfId="9" dataCellStyle="Currency"/>
    <tableColumn id="4" xr3:uid="{9397DB41-B163-441C-808C-E3A86C04A7CD}" name="Jr Pref" dataDxfId="8" dataCellStyle="Currency"/>
    <tableColumn id="5" xr3:uid="{D7000748-E3E7-4E5F-BDD9-1EF87E9F6A57}" name="Gov Warrants (80% Rem)" dataDxfId="7" dataCellStyle="Currency">
      <calculatedColumnFormula>0.8*(C5-$C$2-D5-E5)</calculatedColumnFormula>
    </tableColumn>
    <tableColumn id="6" xr3:uid="{B0DABA2F-8D78-49CA-BCC7-E942E7FF8E47}" name="Legacy Common (20% Rem)" dataDxfId="6" dataCellStyle="Currency">
      <calculatedColumnFormula>0.2*(C5-$C$2-D5-E5)</calculatedColumnFormula>
    </tableColumn>
    <tableColumn id="7" xr3:uid="{7141CF6A-0A1F-4AF6-A527-1276208F65A0}" name="$/Share (1.9B)" dataDxfId="5" dataCellStyle="Currency">
      <calculatedColumnFormula>G5/1.9</calculatedColumnFormula>
    </tableColumn>
    <tableColumn id="8" xr3:uid="{DB73B28F-41D1-41D5-A96B-BD9E1970A680}" name="Govt Take" dataDxfId="1" dataCellStyle="Currency">
      <calculatedColumnFormula>D5+F5</calculatedColumnFormula>
    </tableColumn>
    <tableColumn id="9" xr3:uid="{517A0BAD-7301-4C4B-A450-B1BDC4C625EA}" name="Govt shares (B)" dataDxfId="4" dataCellStyle="Comma">
      <calculatedColumnFormula>I5/H5</calculatedColumnFormula>
    </tableColumn>
    <tableColumn id="10" xr3:uid="{B5292701-1046-42D9-B44A-D129DFC54D9B}" name="Jps shares" dataDxfId="3" dataCellStyle="Comma">
      <calculatedColumnFormula>E5/H5</calculatedColumnFormula>
    </tableColumn>
    <tableColumn id="11" xr3:uid="{7A95A665-A3FC-4931-8455-ACCD3D676D6C}" name="Jps shares per $25" dataDxfId="2" dataCellStyle="Comma">
      <calculatedColumnFormula>25/H5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tabSelected="1" workbookViewId="0">
      <selection activeCell="I39" sqref="I39"/>
    </sheetView>
  </sheetViews>
  <sheetFormatPr defaultRowHeight="14.5" x14ac:dyDescent="0.35"/>
  <cols>
    <col min="2" max="2" width="21" bestFit="1" customWidth="1"/>
    <col min="3" max="3" width="14.81640625" bestFit="1" customWidth="1"/>
    <col min="4" max="4" width="10.90625" bestFit="1" customWidth="1"/>
    <col min="5" max="5" width="10.6328125" bestFit="1" customWidth="1"/>
    <col min="6" max="6" width="26.6328125" bestFit="1" customWidth="1"/>
    <col min="7" max="7" width="28.54296875" bestFit="1" customWidth="1"/>
    <col min="8" max="8" width="17.26953125" bestFit="1" customWidth="1"/>
    <col min="9" max="9" width="13.81640625" bestFit="1" customWidth="1"/>
    <col min="10" max="10" width="18.1796875" bestFit="1" customWidth="1"/>
    <col min="11" max="11" width="13.81640625" bestFit="1" customWidth="1"/>
    <col min="12" max="12" width="20.6328125" bestFit="1" customWidth="1"/>
    <col min="13" max="13" width="13.453125" customWidth="1"/>
  </cols>
  <sheetData>
    <row r="2" spans="2:12" x14ac:dyDescent="0.35">
      <c r="B2" t="s">
        <v>14</v>
      </c>
      <c r="C2" s="8">
        <v>39</v>
      </c>
    </row>
    <row r="4" spans="2:12" x14ac:dyDescent="0.3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3" t="s">
        <v>11</v>
      </c>
      <c r="J4" s="3" t="s">
        <v>15</v>
      </c>
      <c r="K4" s="3" t="s">
        <v>12</v>
      </c>
      <c r="L4" s="3" t="s">
        <v>13</v>
      </c>
    </row>
    <row r="5" spans="2:12" x14ac:dyDescent="0.35">
      <c r="B5" t="s">
        <v>7</v>
      </c>
      <c r="C5" s="7">
        <f>28.472*(ROW()+5)</f>
        <v>284.72000000000003</v>
      </c>
      <c r="D5" s="7">
        <v>179</v>
      </c>
      <c r="E5" s="7">
        <v>33</v>
      </c>
      <c r="F5" s="7">
        <f>0.8*(C5-$C$2-D5-E5)</f>
        <v>26.976000000000024</v>
      </c>
      <c r="G5" s="7">
        <f>0.2*(C5-$C$2-D5-E5)</f>
        <v>6.744000000000006</v>
      </c>
      <c r="H5" s="2">
        <f>G5/1.9</f>
        <v>3.5494736842105294</v>
      </c>
      <c r="I5" s="4">
        <f t="shared" ref="I5:I8" si="0">D5+F5</f>
        <v>205.97600000000003</v>
      </c>
      <c r="J5" s="5">
        <f>I5/H5</f>
        <v>58.030011862396158</v>
      </c>
      <c r="K5" s="5">
        <f>E5/H5</f>
        <v>9.2971530249110241</v>
      </c>
      <c r="L5" s="6">
        <f>25/H5</f>
        <v>7.0432977461447148</v>
      </c>
    </row>
    <row r="6" spans="2:12" x14ac:dyDescent="0.35">
      <c r="B6" t="s">
        <v>8</v>
      </c>
      <c r="C6" s="7">
        <f t="shared" ref="C6:C8" si="1">28.472*(ROW()+5)</f>
        <v>313.19200000000001</v>
      </c>
      <c r="D6" s="7">
        <v>179</v>
      </c>
      <c r="E6" s="7">
        <v>33</v>
      </c>
      <c r="F6" s="7">
        <f>0.8*(C6-$C$2-D6-E6)</f>
        <v>49.753600000000006</v>
      </c>
      <c r="G6" s="7">
        <f>0.2*(C6-$C$2-D6-E6)</f>
        <v>12.438400000000001</v>
      </c>
      <c r="H6" s="2">
        <f t="shared" ref="H6:H8" si="2">G6/1.9</f>
        <v>6.5465263157894746</v>
      </c>
      <c r="I6" s="4">
        <f t="shared" si="0"/>
        <v>228.75360000000001</v>
      </c>
      <c r="J6" s="5">
        <f t="shared" ref="J6:J8" si="3">I6/H6</f>
        <v>34.942745047594542</v>
      </c>
      <c r="K6" s="5">
        <f t="shared" ref="K6:K8" si="4">E6/H6</f>
        <v>5.0408412657576527</v>
      </c>
      <c r="L6" s="6">
        <f t="shared" ref="L6:L8" si="5">25/H6</f>
        <v>3.8188191407254948</v>
      </c>
    </row>
    <row r="7" spans="2:12" x14ac:dyDescent="0.35">
      <c r="B7" t="s">
        <v>9</v>
      </c>
      <c r="C7" s="7">
        <f t="shared" si="1"/>
        <v>341.66399999999999</v>
      </c>
      <c r="D7" s="7">
        <v>179</v>
      </c>
      <c r="E7" s="7">
        <v>33</v>
      </c>
      <c r="F7" s="7">
        <f>0.8*(C7-$C$2-D7-E7)</f>
        <v>72.531199999999998</v>
      </c>
      <c r="G7" s="7">
        <f>0.2*(C7-$C$2-D7-E7)</f>
        <v>18.1328</v>
      </c>
      <c r="H7" s="2">
        <f t="shared" si="2"/>
        <v>9.543578947368422</v>
      </c>
      <c r="I7" s="4">
        <f t="shared" si="0"/>
        <v>251.53120000000001</v>
      </c>
      <c r="J7" s="5">
        <f t="shared" si="3"/>
        <v>26.356066354892789</v>
      </c>
      <c r="K7" s="5">
        <f t="shared" si="4"/>
        <v>3.4578222888908492</v>
      </c>
      <c r="L7" s="6">
        <f t="shared" si="5"/>
        <v>2.6195623400688253</v>
      </c>
    </row>
    <row r="8" spans="2:12" x14ac:dyDescent="0.35">
      <c r="B8" t="s">
        <v>10</v>
      </c>
      <c r="C8" s="7">
        <f t="shared" si="1"/>
        <v>370.13600000000002</v>
      </c>
      <c r="D8" s="7">
        <v>179</v>
      </c>
      <c r="E8" s="7">
        <v>33</v>
      </c>
      <c r="F8" s="7">
        <f>0.8*(C8-$C$2-D8-E8)</f>
        <v>95.308800000000019</v>
      </c>
      <c r="G8" s="7">
        <f>0.2*(C8-$C$2-D8-E8)</f>
        <v>23.827200000000005</v>
      </c>
      <c r="H8" s="2">
        <f t="shared" si="2"/>
        <v>12.540631578947371</v>
      </c>
      <c r="I8" s="4">
        <f t="shared" si="0"/>
        <v>274.30880000000002</v>
      </c>
      <c r="J8" s="5">
        <f t="shared" si="3"/>
        <v>21.873603276927206</v>
      </c>
      <c r="K8" s="5">
        <f t="shared" si="4"/>
        <v>2.6314464141821108</v>
      </c>
      <c r="L8" s="6">
        <f t="shared" si="5"/>
        <v>1.9935200107440232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 vds</cp:lastModifiedBy>
  <dcterms:created xsi:type="dcterms:W3CDTF">2025-07-19T18:57:41Z</dcterms:created>
  <dcterms:modified xsi:type="dcterms:W3CDTF">2025-07-24T15:30:30Z</dcterms:modified>
</cp:coreProperties>
</file>